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projects\iggl\2023\june\"/>
    </mc:Choice>
  </mc:AlternateContent>
  <bookViews>
    <workbookView xWindow="-105" yWindow="-105" windowWidth="19425" windowHeight="10305"/>
  </bookViews>
  <sheets>
    <sheet name="2021-22" sheetId="1" r:id="rId1"/>
    <sheet name="Sheet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8" i="1" l="1"/>
  <c r="E17" i="1"/>
  <c r="E15" i="1"/>
  <c r="E8" i="1"/>
  <c r="C9" i="2"/>
  <c r="C10" i="2" s="1"/>
  <c r="C11" i="2" s="1"/>
  <c r="C19" i="1" l="1"/>
  <c r="D9" i="1" l="1"/>
  <c r="C20" i="1"/>
  <c r="E9" i="1" l="1"/>
  <c r="D10" i="1"/>
  <c r="E10" i="1" s="1"/>
  <c r="D11" i="1" l="1"/>
  <c r="E11" i="1" s="1"/>
  <c r="D12" i="1" l="1"/>
  <c r="E12" i="1" s="1"/>
  <c r="D13" i="1" l="1"/>
  <c r="E13" i="1" s="1"/>
  <c r="D14" i="1" l="1"/>
  <c r="E14" i="1" l="1"/>
  <c r="E20" i="1" s="1"/>
  <c r="D16" i="1"/>
  <c r="E16" i="1" s="1"/>
  <c r="D19" i="1"/>
  <c r="E19" i="1" s="1"/>
  <c r="D20" i="1"/>
  <c r="C5" i="2" l="1"/>
  <c r="C7" i="2" s="1"/>
  <c r="C12" i="2" s="1"/>
  <c r="C13" i="2" s="1"/>
</calcChain>
</file>

<file path=xl/sharedStrings.xml><?xml version="1.0" encoding="utf-8"?>
<sst xmlns="http://schemas.openxmlformats.org/spreadsheetml/2006/main" count="33" uniqueCount="33">
  <si>
    <t>Scheduled CAPEX</t>
  </si>
  <si>
    <t>Actual CAPEX</t>
  </si>
  <si>
    <t>Month</t>
  </si>
  <si>
    <t>(Amount in Rs crore)</t>
  </si>
  <si>
    <t>April'21</t>
  </si>
  <si>
    <t>May'21</t>
  </si>
  <si>
    <t>June'21</t>
  </si>
  <si>
    <t>July'21</t>
  </si>
  <si>
    <t>August'21</t>
  </si>
  <si>
    <t>September'21</t>
  </si>
  <si>
    <t>October'21</t>
  </si>
  <si>
    <t>November'21</t>
  </si>
  <si>
    <t>December'21</t>
  </si>
  <si>
    <t>January'22</t>
  </si>
  <si>
    <t>February'22</t>
  </si>
  <si>
    <t>March'22</t>
  </si>
  <si>
    <t>Total</t>
  </si>
  <si>
    <t>IGGL</t>
  </si>
  <si>
    <t>Physical Progress %</t>
  </si>
  <si>
    <t>VGF received by IGGL during 2021-22: Rs 850 crore</t>
  </si>
  <si>
    <t>VGF Utilization based on availability of funds:</t>
  </si>
  <si>
    <t>(Rs in crore)</t>
  </si>
  <si>
    <t>Total Capex upto date</t>
  </si>
  <si>
    <t>Equity received till date</t>
  </si>
  <si>
    <t>VGF Utilization</t>
  </si>
  <si>
    <t>Reported Capex upto 31.03.21</t>
  </si>
  <si>
    <t>VGF Utilization upto 31.03.21</t>
  </si>
  <si>
    <t>Equity Utilized upto 31.03.21</t>
  </si>
  <si>
    <t>Equity Utilized during 2021-22</t>
  </si>
  <si>
    <t>VGF Utilization during 2021-22</t>
  </si>
  <si>
    <t>Capex recon</t>
  </si>
  <si>
    <t>VGF @ 60 % of capex</t>
  </si>
  <si>
    <t>VGF UTLIZATION STATEMENT &amp; PHYSICAL PROGRESS OF NEGG PROJECT
FY 2021-22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</si>
</sst>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" fillId="0" borderId="0"/>
    <xf numFmtId="0" fontId="8" fillId="0" borderId="0"/>
    <xf numFmtId="164" fontId="3" fillId="0" borderId="0" applyFont="0" applyFill="0" applyBorder="0" applyAlignment="0" applyProtection="0"/>
    <xf numFmtId="0" fontId="8" fillId="0" borderId="0"/>
    <xf numFmtId="164" fontId="3" fillId="0" borderId="0" applyFont="0" applyFill="0" applyBorder="0" applyAlignment="0" applyProtection="0"/>
    <xf numFmtId="0" fontId="8" fillId="0" borderId="0"/>
    <xf numFmtId="164" fontId="3" fillId="0" borderId="0" applyFont="0" applyFill="0" applyBorder="0" applyAlignment="0" applyProtection="0"/>
    <xf numFmtId="0" fontId="8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right" indent="1"/>
    </xf>
    <xf numFmtId="0" fontId="0" fillId="0" borderId="1" xfId="0" applyBorder="1"/>
    <xf numFmtId="0" fontId="0" fillId="0" borderId="2" xfId="0" applyBorder="1"/>
    <xf numFmtId="165" fontId="0" fillId="3" borderId="1" xfId="1" applyNumberFormat="1" applyFont="1" applyFill="1" applyBorder="1"/>
    <xf numFmtId="165" fontId="0" fillId="3" borderId="2" xfId="1" applyNumberFormat="1" applyFont="1" applyFill="1" applyBorder="1"/>
    <xf numFmtId="0" fontId="1" fillId="2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165" fontId="1" fillId="0" borderId="1" xfId="1" applyNumberFormat="1" applyFont="1" applyBorder="1"/>
    <xf numFmtId="0" fontId="6" fillId="0" borderId="0" xfId="0" applyFont="1"/>
    <xf numFmtId="0" fontId="1" fillId="0" borderId="0" xfId="0" applyFont="1"/>
    <xf numFmtId="164" fontId="0" fillId="0" borderId="1" xfId="1" applyFont="1" applyBorder="1"/>
    <xf numFmtId="164" fontId="0" fillId="0" borderId="1" xfId="0" applyNumberFormat="1" applyBorder="1"/>
    <xf numFmtId="164" fontId="0" fillId="0" borderId="0" xfId="0" applyNumberFormat="1"/>
    <xf numFmtId="165" fontId="0" fillId="0" borderId="0" xfId="0" applyNumberFormat="1"/>
    <xf numFmtId="2" fontId="10" fillId="4" borderId="1" xfId="2" applyNumberFormat="1" applyFont="1" applyFill="1" applyBorder="1" applyAlignment="1">
      <alignment horizontal="right" vertical="center"/>
    </xf>
    <xf numFmtId="164" fontId="0" fillId="3" borderId="1" xfId="3" applyNumberFormat="1" applyFont="1" applyFill="1" applyBorder="1"/>
    <xf numFmtId="164" fontId="0" fillId="3" borderId="2" xfId="3" applyNumberFormat="1" applyFont="1" applyFill="1" applyBorder="1"/>
    <xf numFmtId="164" fontId="0" fillId="3" borderId="1" xfId="3" applyNumberFormat="1" applyFont="1" applyFill="1" applyBorder="1" applyAlignment="1">
      <alignment horizontal="center"/>
    </xf>
    <xf numFmtId="2" fontId="9" fillId="3" borderId="1" xfId="2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</cellXfs>
  <cellStyles count="18">
    <cellStyle name="Comma" xfId="1" builtinId="3"/>
    <cellStyle name="Comma 2" xfId="3"/>
    <cellStyle name="Comma 2 2" xfId="6"/>
    <cellStyle name="Comma 2 2 2" xfId="10"/>
    <cellStyle name="Comma 2 2 3" xfId="13"/>
    <cellStyle name="Comma 2 2 4" xfId="15"/>
    <cellStyle name="Comma 2 2 5" xfId="17"/>
    <cellStyle name="Comma 2 3" xfId="8"/>
    <cellStyle name="Comma 2 4" xfId="12"/>
    <cellStyle name="Comma 2 5" xfId="14"/>
    <cellStyle name="Comma 2 6" xfId="16"/>
    <cellStyle name="Normal" xfId="0" builtinId="0"/>
    <cellStyle name="Normal 2" xfId="4"/>
    <cellStyle name="Normal 3" xfId="5"/>
    <cellStyle name="Normal 3 2" xfId="7"/>
    <cellStyle name="Normal 3 2 2" xfId="11"/>
    <cellStyle name="Normal 3 3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I26"/>
  <sheetViews>
    <sheetView showGridLines="0" tabSelected="1" workbookViewId="0">
      <selection activeCell="J16" sqref="J16"/>
    </sheetView>
  </sheetViews>
  <sheetFormatPr defaultRowHeight="15" x14ac:dyDescent="0.25"/>
  <cols>
    <col min="2" max="2" width="12.140625" bestFit="1" customWidth="1"/>
    <col min="3" max="6" width="15" customWidth="1"/>
    <col min="9" max="9" width="8.85546875" hidden="1" customWidth="1"/>
  </cols>
  <sheetData>
    <row r="3" spans="2:9" ht="15" customHeight="1" x14ac:dyDescent="0.25">
      <c r="B3" s="21" t="s">
        <v>32</v>
      </c>
      <c r="C3" s="22"/>
      <c r="D3" s="22"/>
      <c r="E3" s="22"/>
      <c r="F3" s="22"/>
    </row>
    <row r="4" spans="2:9" x14ac:dyDescent="0.25">
      <c r="B4" s="22"/>
      <c r="C4" s="22"/>
      <c r="D4" s="22"/>
      <c r="E4" s="22"/>
      <c r="F4" s="22"/>
    </row>
    <row r="5" spans="2:9" ht="16.7" customHeight="1" x14ac:dyDescent="0.25">
      <c r="F5" s="1" t="s">
        <v>3</v>
      </c>
    </row>
    <row r="6" spans="2:9" x14ac:dyDescent="0.25">
      <c r="B6" s="23" t="s">
        <v>17</v>
      </c>
      <c r="C6" s="24"/>
      <c r="D6" s="24"/>
      <c r="E6" s="24"/>
      <c r="F6" s="25"/>
    </row>
    <row r="7" spans="2:9" ht="30" x14ac:dyDescent="0.25">
      <c r="B7" s="6" t="s">
        <v>2</v>
      </c>
      <c r="C7" s="7" t="s">
        <v>0</v>
      </c>
      <c r="D7" s="7" t="s">
        <v>1</v>
      </c>
      <c r="E7" s="7" t="s">
        <v>31</v>
      </c>
      <c r="F7" s="7" t="s">
        <v>18</v>
      </c>
    </row>
    <row r="8" spans="2:9" x14ac:dyDescent="0.25">
      <c r="B8" s="2" t="s">
        <v>4</v>
      </c>
      <c r="C8" s="4">
        <v>35.74</v>
      </c>
      <c r="D8" s="4">
        <v>35.74</v>
      </c>
      <c r="E8" s="4">
        <f>D8*0.6</f>
        <v>21.443999999999999</v>
      </c>
      <c r="F8" s="19">
        <v>16.948630032144496</v>
      </c>
      <c r="I8">
        <v>165.17999999999998</v>
      </c>
    </row>
    <row r="9" spans="2:9" x14ac:dyDescent="0.25">
      <c r="B9" s="2" t="s">
        <v>5</v>
      </c>
      <c r="C9" s="4">
        <v>20.97</v>
      </c>
      <c r="D9" s="4">
        <f>56.71-D8</f>
        <v>20.97</v>
      </c>
      <c r="E9" s="4">
        <f t="shared" ref="E9:E19" si="0">D9*0.6</f>
        <v>12.581999999999999</v>
      </c>
      <c r="F9" s="19">
        <v>17.912112046532982</v>
      </c>
      <c r="I9">
        <v>788.33</v>
      </c>
    </row>
    <row r="10" spans="2:9" x14ac:dyDescent="0.25">
      <c r="B10" s="2" t="s">
        <v>6</v>
      </c>
      <c r="C10" s="4">
        <v>143.81</v>
      </c>
      <c r="D10" s="4">
        <f>179.35-SUM(D8:D9)</f>
        <v>122.63999999999999</v>
      </c>
      <c r="E10" s="4">
        <f t="shared" si="0"/>
        <v>73.583999999999989</v>
      </c>
      <c r="F10" s="19">
        <v>18.794039797948876</v>
      </c>
    </row>
    <row r="11" spans="2:9" x14ac:dyDescent="0.25">
      <c r="B11" s="2" t="s">
        <v>7</v>
      </c>
      <c r="C11" s="4">
        <v>15.838817819999999</v>
      </c>
      <c r="D11" s="4">
        <f>215.3-SUM(D8:D10)</f>
        <v>35.950000000000017</v>
      </c>
      <c r="E11" s="4">
        <f t="shared" si="0"/>
        <v>21.570000000000011</v>
      </c>
      <c r="F11" s="19">
        <v>19.302826572784326</v>
      </c>
    </row>
    <row r="12" spans="2:9" x14ac:dyDescent="0.25">
      <c r="B12" s="2" t="s">
        <v>8</v>
      </c>
      <c r="C12" s="4">
        <v>18.838817819999999</v>
      </c>
      <c r="D12" s="4">
        <f>256.78-SUM(D8:D11)</f>
        <v>41.479999999999961</v>
      </c>
      <c r="E12" s="4">
        <f t="shared" si="0"/>
        <v>24.887999999999977</v>
      </c>
      <c r="F12" s="19">
        <v>19.932490127047299</v>
      </c>
    </row>
    <row r="13" spans="2:9" x14ac:dyDescent="0.25">
      <c r="B13" s="2" t="s">
        <v>9</v>
      </c>
      <c r="C13" s="4">
        <v>119.95281781999999</v>
      </c>
      <c r="D13" s="4">
        <f>427.6-SUM(D8:D12)</f>
        <v>170.82000000000005</v>
      </c>
      <c r="E13" s="4">
        <f t="shared" si="0"/>
        <v>102.49200000000003</v>
      </c>
      <c r="F13" s="19">
        <v>20.131354354814018</v>
      </c>
    </row>
    <row r="14" spans="2:9" x14ac:dyDescent="0.25">
      <c r="B14" s="2" t="s">
        <v>10</v>
      </c>
      <c r="C14" s="4">
        <v>145.36881782</v>
      </c>
      <c r="D14" s="4">
        <f>446.31-SUM(D8:D13)</f>
        <v>18.70999999999998</v>
      </c>
      <c r="E14" s="4">
        <f t="shared" si="0"/>
        <v>11.225999999999987</v>
      </c>
      <c r="F14" s="19">
        <v>21.569607224858409</v>
      </c>
    </row>
    <row r="15" spans="2:9" x14ac:dyDescent="0.25">
      <c r="B15" s="2" t="s">
        <v>11</v>
      </c>
      <c r="C15" s="4">
        <v>177.57494476000002</v>
      </c>
      <c r="D15" s="4">
        <v>280.70999999999998</v>
      </c>
      <c r="E15" s="4">
        <f t="shared" si="0"/>
        <v>168.42599999999999</v>
      </c>
      <c r="F15" s="19">
        <v>27.56</v>
      </c>
    </row>
    <row r="16" spans="2:9" x14ac:dyDescent="0.25">
      <c r="B16" s="2" t="s">
        <v>12</v>
      </c>
      <c r="C16" s="4">
        <v>249.04871276000003</v>
      </c>
      <c r="D16" s="4">
        <f>953.51-SUM(D8:D15)</f>
        <v>226.49</v>
      </c>
      <c r="E16" s="4">
        <f t="shared" si="0"/>
        <v>135.89400000000001</v>
      </c>
      <c r="F16" s="17">
        <v>31.71</v>
      </c>
    </row>
    <row r="17" spans="2:7" x14ac:dyDescent="0.25">
      <c r="B17" s="2" t="s">
        <v>13</v>
      </c>
      <c r="C17" s="4">
        <v>136.76406216000004</v>
      </c>
      <c r="D17" s="4">
        <v>107.53710222000041</v>
      </c>
      <c r="E17" s="4">
        <f t="shared" si="0"/>
        <v>64.522261332000241</v>
      </c>
      <c r="F17" s="17">
        <v>36.157370824918438</v>
      </c>
    </row>
    <row r="18" spans="2:7" x14ac:dyDescent="0.25">
      <c r="B18" s="3" t="s">
        <v>14</v>
      </c>
      <c r="C18" s="5">
        <v>200.34462463658085</v>
      </c>
      <c r="D18" s="5">
        <v>229.66135034819376</v>
      </c>
      <c r="E18" s="4">
        <f t="shared" si="0"/>
        <v>137.79681020891624</v>
      </c>
      <c r="F18" s="18">
        <v>38.840000000000003</v>
      </c>
    </row>
    <row r="19" spans="2:7" x14ac:dyDescent="0.25">
      <c r="B19" s="2" t="s">
        <v>15</v>
      </c>
      <c r="C19" s="4">
        <f>1553-1264.25</f>
        <v>288.75</v>
      </c>
      <c r="D19" s="4">
        <f>1906.01-349.55-SUM(D8:D18)</f>
        <v>265.75154743180588</v>
      </c>
      <c r="E19" s="4">
        <f t="shared" si="0"/>
        <v>159.45092845908351</v>
      </c>
      <c r="F19" s="20">
        <v>42.944356066490599</v>
      </c>
    </row>
    <row r="20" spans="2:7" x14ac:dyDescent="0.25">
      <c r="B20" s="8" t="s">
        <v>16</v>
      </c>
      <c r="C20" s="9">
        <f>SUM(C8:C19)</f>
        <v>1553.0016155965809</v>
      </c>
      <c r="D20" s="9">
        <f t="shared" ref="D20:E20" si="1">SUM(D8:D19)</f>
        <v>1556.46</v>
      </c>
      <c r="E20" s="9">
        <f t="shared" si="1"/>
        <v>933.87599999999998</v>
      </c>
      <c r="F20" s="16">
        <v>42.944356066490599</v>
      </c>
      <c r="G20" s="14"/>
    </row>
    <row r="21" spans="2:7" ht="14.45" customHeight="1" x14ac:dyDescent="0.25">
      <c r="B21" s="26"/>
      <c r="C21" s="26"/>
      <c r="D21" s="26"/>
      <c r="E21" s="26"/>
      <c r="F21" s="26"/>
    </row>
    <row r="22" spans="2:7" x14ac:dyDescent="0.25">
      <c r="B22" s="27"/>
      <c r="C22" s="27"/>
      <c r="D22" s="27"/>
      <c r="E22" s="27"/>
      <c r="F22" s="27"/>
    </row>
    <row r="23" spans="2:7" x14ac:dyDescent="0.25">
      <c r="B23" s="10" t="s">
        <v>19</v>
      </c>
    </row>
    <row r="26" spans="2:7" x14ac:dyDescent="0.25">
      <c r="D26" s="15"/>
    </row>
  </sheetData>
  <mergeCells count="3">
    <mergeCell ref="B6:F6"/>
    <mergeCell ref="B21:F22"/>
    <mergeCell ref="B3:F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zoomScale="130" zoomScaleNormal="130" workbookViewId="0">
      <selection activeCell="D5" sqref="D5:D6"/>
    </sheetView>
  </sheetViews>
  <sheetFormatPr defaultRowHeight="15" x14ac:dyDescent="0.25"/>
  <cols>
    <col min="2" max="2" width="39.5703125" bestFit="1" customWidth="1"/>
    <col min="3" max="4" width="9.140625" bestFit="1" customWidth="1"/>
  </cols>
  <sheetData>
    <row r="2" spans="2:5" x14ac:dyDescent="0.25">
      <c r="B2" s="11" t="s">
        <v>20</v>
      </c>
    </row>
    <row r="3" spans="2:5" x14ac:dyDescent="0.25">
      <c r="B3" t="s">
        <v>21</v>
      </c>
    </row>
    <row r="5" spans="2:5" x14ac:dyDescent="0.25">
      <c r="B5" s="2" t="s">
        <v>22</v>
      </c>
      <c r="C5" s="12">
        <f>'2021-22'!D20+C8</f>
        <v>1906.01</v>
      </c>
      <c r="D5" s="14"/>
    </row>
    <row r="6" spans="2:5" x14ac:dyDescent="0.25">
      <c r="B6" s="2" t="s">
        <v>23</v>
      </c>
      <c r="C6" s="12">
        <v>305</v>
      </c>
      <c r="D6" s="14"/>
    </row>
    <row r="7" spans="2:5" x14ac:dyDescent="0.25">
      <c r="B7" s="2" t="s">
        <v>24</v>
      </c>
      <c r="C7" s="12">
        <f>C5-C6</f>
        <v>1601.01</v>
      </c>
      <c r="D7" s="14"/>
    </row>
    <row r="8" spans="2:5" x14ac:dyDescent="0.25">
      <c r="B8" s="2" t="s">
        <v>25</v>
      </c>
      <c r="C8" s="12">
        <v>349.55</v>
      </c>
    </row>
    <row r="9" spans="2:5" x14ac:dyDescent="0.25">
      <c r="B9" s="2" t="s">
        <v>26</v>
      </c>
      <c r="C9" s="12">
        <f>C8*0.6</f>
        <v>209.73</v>
      </c>
    </row>
    <row r="10" spans="2:5" x14ac:dyDescent="0.25">
      <c r="B10" s="2" t="s">
        <v>27</v>
      </c>
      <c r="C10" s="12">
        <f>C8-C9</f>
        <v>139.82000000000002</v>
      </c>
    </row>
    <row r="11" spans="2:5" x14ac:dyDescent="0.25">
      <c r="B11" s="2" t="s">
        <v>28</v>
      </c>
      <c r="C11" s="12">
        <f>C6-C10</f>
        <v>165.17999999999998</v>
      </c>
    </row>
    <row r="12" spans="2:5" x14ac:dyDescent="0.25">
      <c r="B12" s="2" t="s">
        <v>29</v>
      </c>
      <c r="C12" s="13">
        <f>C7-C9</f>
        <v>1391.28</v>
      </c>
    </row>
    <row r="13" spans="2:5" x14ac:dyDescent="0.25">
      <c r="B13" s="2" t="s">
        <v>30</v>
      </c>
      <c r="C13" s="13">
        <f>C11+C12-C5+C8</f>
        <v>0</v>
      </c>
      <c r="E13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2021-22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Nandan Raj Barooah</dc:creator>
  <cp:lastModifiedBy>Vinay Kumar. Verma</cp:lastModifiedBy>
  <cp:lastPrinted>2021-12-27T07:03:57Z</cp:lastPrinted>
  <dcterms:created xsi:type="dcterms:W3CDTF">2021-10-30T04:56:09Z</dcterms:created>
  <dcterms:modified xsi:type="dcterms:W3CDTF">2023-06-02T08:53:48Z</dcterms:modified>
</cp:coreProperties>
</file>